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Vehicle speed and Mot" sheetId="1" r:id="rId4"/>
  </sheets>
</workbook>
</file>

<file path=xl/sharedStrings.xml><?xml version="1.0" encoding="utf-8"?>
<sst xmlns="http://schemas.openxmlformats.org/spreadsheetml/2006/main" uniqueCount="32">
  <si>
    <t>Vehicle speed and Motor Requirements</t>
  </si>
  <si>
    <t>Speed in MPH</t>
  </si>
  <si>
    <t>mph</t>
  </si>
  <si>
    <t>Resulting KPH</t>
  </si>
  <si>
    <t>kph</t>
  </si>
  <si>
    <t>m/min</t>
  </si>
  <si>
    <t>Wheel Circumference</t>
  </si>
  <si>
    <t>m</t>
  </si>
  <si>
    <t xml:space="preserve">Wheel RPM </t>
  </si>
  <si>
    <t>rpm</t>
  </si>
  <si>
    <t xml:space="preserve">Gear Ratio </t>
  </si>
  <si>
    <t>:1</t>
  </si>
  <si>
    <t>Motor RPM</t>
  </si>
  <si>
    <t>Motor KV (rpm / V)</t>
  </si>
  <si>
    <t>Voltage for given speed</t>
  </si>
  <si>
    <t>v</t>
  </si>
  <si>
    <t>Motor Wattage</t>
  </si>
  <si>
    <t>Battery Voltage</t>
  </si>
  <si>
    <t>x2 6S batteries</t>
  </si>
  <si>
    <t>mAh of Battery</t>
  </si>
  <si>
    <t>6600 mAh x2</t>
  </si>
  <si>
    <t>Max Current Draw</t>
  </si>
  <si>
    <t>Amps</t>
  </si>
  <si>
    <t>Wh</t>
  </si>
  <si>
    <t>Range</t>
  </si>
  <si>
    <t>Runtime @ 10%</t>
  </si>
  <si>
    <t>hrs</t>
  </si>
  <si>
    <t>mi</t>
  </si>
  <si>
    <t>Runtime @ 25%</t>
  </si>
  <si>
    <t>Runtime @ 50%</t>
  </si>
  <si>
    <t>Runtime @ 75%</t>
  </si>
  <si>
    <t>Runtime @ 100%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</si>
</sst>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_);\(0.00\)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2" borderId="3" applyNumberFormat="0" applyFont="1" applyFill="1" applyBorder="1" applyAlignment="1" applyProtection="0">
      <alignment vertical="top" wrapText="1"/>
    </xf>
    <xf numFmtId="0" fontId="2" fillId="2" borderId="4" applyNumberFormat="0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49" fontId="0" borderId="8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2" fillId="3" borderId="12" applyNumberFormat="0" applyFont="1" applyFill="1" applyBorder="1" applyAlignment="1" applyProtection="0">
      <alignment vertical="top" wrapText="1"/>
    </xf>
    <xf numFmtId="49" fontId="0" borderId="13" applyNumberFormat="1" applyFont="1" applyFill="0" applyBorder="1" applyAlignment="1" applyProtection="0">
      <alignment vertical="top" wrapText="1"/>
    </xf>
    <xf numFmtId="0" fontId="0" borderId="14" applyNumberFormat="1" applyFont="1" applyFill="0" applyBorder="1" applyAlignment="1" applyProtection="0">
      <alignment vertical="top" wrapText="1"/>
    </xf>
    <xf numFmtId="49" fontId="0" borderId="15" applyNumberFormat="1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2" fontId="0" borderId="14" applyNumberFormat="1" applyFont="1" applyFill="0" applyBorder="1" applyAlignment="1" applyProtection="0">
      <alignment vertical="top" wrapText="1"/>
    </xf>
    <xf numFmtId="49" fontId="0" borderId="17" applyNumberFormat="1" applyFont="1" applyFill="0" applyBorder="1" applyAlignment="1" applyProtection="0">
      <alignment vertical="top" wrapText="1"/>
    </xf>
    <xf numFmtId="2" fontId="0" borderId="18" applyNumberFormat="1" applyFont="1" applyFill="0" applyBorder="1" applyAlignment="1" applyProtection="0">
      <alignment vertical="top" wrapText="1"/>
    </xf>
    <xf numFmtId="49" fontId="0" borderId="19" applyNumberFormat="1" applyFont="1" applyFill="0" applyBorder="1" applyAlignment="1" applyProtection="0">
      <alignment vertical="top" wrapText="1"/>
    </xf>
    <xf numFmtId="0" fontId="2" fillId="3" borderId="20" applyNumberFormat="0" applyFont="1" applyFill="1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0" fontId="2" fillId="3" borderId="23" applyNumberFormat="0" applyFont="1" applyFill="1" applyBorder="1" applyAlignment="1" applyProtection="0">
      <alignment vertical="top" wrapText="1"/>
    </xf>
    <xf numFmtId="49" fontId="0" borderId="24" applyNumberFormat="1" applyFont="1" applyFill="0" applyBorder="1" applyAlignment="1" applyProtection="0">
      <alignment vertical="top" wrapText="1"/>
    </xf>
    <xf numFmtId="0" fontId="0" borderId="25" applyNumberFormat="1" applyFont="1" applyFill="0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49" fontId="0" borderId="28" applyNumberFormat="1" applyFont="1" applyFill="0" applyBorder="1" applyAlignment="1" applyProtection="0">
      <alignment vertical="top" wrapText="1"/>
    </xf>
    <xf numFmtId="59" fontId="0" fillId="5" borderId="29" applyNumberFormat="1" applyFont="1" applyFill="1" applyBorder="1" applyAlignment="1" applyProtection="0">
      <alignment vertical="top" wrapText="1"/>
    </xf>
    <xf numFmtId="49" fontId="0" borderId="30" applyNumberFormat="1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49" fontId="0" borderId="27" applyNumberFormat="1" applyFont="1" applyFill="0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vertical="top" wrapText="1"/>
    </xf>
    <xf numFmtId="2" fontId="0" borderId="29" applyNumberFormat="1" applyFont="1" applyFill="0" applyBorder="1" applyAlignment="1" applyProtection="0">
      <alignment vertical="top" wrapText="1"/>
    </xf>
    <xf numFmtId="0" fontId="0" borderId="33" applyNumberFormat="0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49" fontId="0" borderId="34" applyNumberFormat="1" applyFont="1" applyFill="0" applyBorder="1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49" fontId="0" borderId="14" applyNumberFormat="1" applyFont="1" applyFill="0" applyBorder="1" applyAlignment="1" applyProtection="0">
      <alignment vertical="top" wrapText="1"/>
    </xf>
    <xf numFmtId="49" fontId="0" borderId="26" applyNumberFormat="1" applyFont="1" applyFill="0" applyBorder="1" applyAlignment="1" applyProtection="0">
      <alignment vertical="top" wrapText="1"/>
    </xf>
    <xf numFmtId="2" fontId="0" borderId="27" applyNumberFormat="1" applyFont="1" applyFill="0" applyBorder="1" applyAlignment="1" applyProtection="0">
      <alignment vertical="top" wrapText="1"/>
    </xf>
    <xf numFmtId="0" fontId="0" borderId="29" applyNumberFormat="1" applyFont="1" applyFill="0" applyBorder="1" applyAlignment="1" applyProtection="0">
      <alignment vertical="top" wrapText="1"/>
    </xf>
    <xf numFmtId="0" fontId="2" fillId="3" borderId="35" applyNumberFormat="0" applyFont="1" applyFill="1" applyBorder="1" applyAlignment="1" applyProtection="0">
      <alignment vertical="top" wrapText="1"/>
    </xf>
    <xf numFmtId="49" fontId="0" borderId="31" applyNumberFormat="1" applyFont="1" applyFill="0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515151"/>
      <rgbColor rgb="ffdbdbdb"/>
      <rgbColor rgb="fff1d030"/>
      <rgbColor rgb="ff9ce15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22.9609" style="1" customWidth="1"/>
    <col min="3" max="3" width="13.2578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</row>
    <row r="2" ht="21" customHeight="1">
      <c r="A2" s="3"/>
      <c r="B2" s="4"/>
      <c r="C2" s="4"/>
      <c r="D2" s="4"/>
      <c r="E2" s="5"/>
      <c r="F2" s="5"/>
      <c r="G2" s="6"/>
    </row>
    <row r="3" ht="20.65" customHeight="1">
      <c r="A3" s="7"/>
      <c r="B3" t="s" s="8">
        <v>1</v>
      </c>
      <c r="C3" s="9">
        <v>25</v>
      </c>
      <c r="D3" t="s" s="10">
        <v>2</v>
      </c>
      <c r="E3" s="11"/>
      <c r="F3" s="12"/>
      <c r="G3" s="13"/>
    </row>
    <row r="4" ht="20.35" customHeight="1">
      <c r="A4" s="14"/>
      <c r="B4" t="s" s="15">
        <v>3</v>
      </c>
      <c r="C4" s="16">
        <f>C3*1.602</f>
        <v>40.05</v>
      </c>
      <c r="D4" t="s" s="17">
        <v>4</v>
      </c>
      <c r="E4" s="18"/>
      <c r="F4" s="19"/>
      <c r="G4" s="20"/>
    </row>
    <row r="5" ht="20.35" customHeight="1">
      <c r="A5" s="14"/>
      <c r="B5" t="s" s="15">
        <v>5</v>
      </c>
      <c r="C5" s="16">
        <f>((C4*1000)/60)</f>
        <v>667.5000000000001</v>
      </c>
      <c r="D5" t="s" s="17">
        <v>5</v>
      </c>
      <c r="E5" s="18"/>
      <c r="F5" s="19"/>
      <c r="G5" s="20"/>
    </row>
    <row r="6" ht="20.35" customHeight="1">
      <c r="A6" s="14"/>
      <c r="B6" s="18"/>
      <c r="C6" s="19"/>
      <c r="D6" s="21"/>
      <c r="E6" s="18"/>
      <c r="F6" s="19"/>
      <c r="G6" s="20"/>
    </row>
    <row r="7" ht="20.35" customHeight="1">
      <c r="A7" s="14"/>
      <c r="B7" t="s" s="15">
        <v>6</v>
      </c>
      <c r="C7" s="16">
        <v>0.527</v>
      </c>
      <c r="D7" t="s" s="17">
        <v>7</v>
      </c>
      <c r="E7" s="18"/>
      <c r="F7" s="19"/>
      <c r="G7" s="20"/>
    </row>
    <row r="8" ht="20.35" customHeight="1">
      <c r="A8" s="14"/>
      <c r="B8" t="s" s="15">
        <v>8</v>
      </c>
      <c r="C8" s="22">
        <f>C5/C7</f>
        <v>1266.603415559772</v>
      </c>
      <c r="D8" t="s" s="17">
        <v>9</v>
      </c>
      <c r="E8" s="18"/>
      <c r="F8" s="19"/>
      <c r="G8" s="20"/>
    </row>
    <row r="9" ht="20.35" customHeight="1">
      <c r="A9" s="14"/>
      <c r="B9" t="s" s="15">
        <v>10</v>
      </c>
      <c r="C9" s="16">
        <v>5</v>
      </c>
      <c r="D9" t="s" s="17">
        <v>11</v>
      </c>
      <c r="E9" s="18"/>
      <c r="F9" s="19"/>
      <c r="G9" s="20"/>
    </row>
    <row r="10" ht="20.65" customHeight="1">
      <c r="A10" s="14"/>
      <c r="B10" t="s" s="23">
        <v>12</v>
      </c>
      <c r="C10" s="24">
        <f>C8*C9</f>
        <v>6333.017077798862</v>
      </c>
      <c r="D10" t="s" s="25">
        <v>9</v>
      </c>
      <c r="E10" s="18"/>
      <c r="F10" s="19"/>
      <c r="G10" s="20"/>
    </row>
    <row r="11" ht="21" customHeight="1">
      <c r="A11" s="26"/>
      <c r="B11" s="27"/>
      <c r="C11" s="28"/>
      <c r="D11" s="28"/>
      <c r="E11" s="19"/>
      <c r="F11" s="19"/>
      <c r="G11" s="20"/>
    </row>
    <row r="12" ht="20.65" customHeight="1">
      <c r="A12" s="29"/>
      <c r="B12" t="s" s="30">
        <v>13</v>
      </c>
      <c r="C12" s="31">
        <v>149</v>
      </c>
      <c r="D12" s="32"/>
      <c r="E12" s="33"/>
      <c r="F12" s="19"/>
      <c r="G12" s="20"/>
    </row>
    <row r="13" ht="20.65" customHeight="1">
      <c r="A13" s="29"/>
      <c r="B13" t="s" s="34">
        <v>14</v>
      </c>
      <c r="C13" s="35">
        <f>C10/C12</f>
        <v>42.50347032079773</v>
      </c>
      <c r="D13" t="s" s="36">
        <v>15</v>
      </c>
      <c r="E13" s="33"/>
      <c r="F13" s="19"/>
      <c r="G13" s="20"/>
    </row>
    <row r="14" ht="21" customHeight="1">
      <c r="A14" s="26"/>
      <c r="B14" s="37"/>
      <c r="C14" s="38"/>
      <c r="D14" s="38"/>
      <c r="E14" s="19"/>
      <c r="F14" s="19"/>
      <c r="G14" s="20"/>
    </row>
    <row r="15" ht="20.65" customHeight="1">
      <c r="A15" s="29"/>
      <c r="B15" t="s" s="30">
        <v>16</v>
      </c>
      <c r="C15" s="31">
        <v>2250</v>
      </c>
      <c r="D15" s="32"/>
      <c r="E15" s="33"/>
      <c r="F15" s="19"/>
      <c r="G15" s="20"/>
    </row>
    <row r="16" ht="20.35" customHeight="1">
      <c r="A16" s="29"/>
      <c r="B16" t="s" s="39">
        <v>17</v>
      </c>
      <c r="C16" s="16">
        <v>44.4</v>
      </c>
      <c r="D16" t="s" s="40">
        <v>18</v>
      </c>
      <c r="E16" s="33"/>
      <c r="F16" s="19"/>
      <c r="G16" s="20"/>
    </row>
    <row r="17" ht="20.35" customHeight="1">
      <c r="A17" s="29"/>
      <c r="B17" t="s" s="39">
        <v>19</v>
      </c>
      <c r="C17" s="16">
        <v>13200</v>
      </c>
      <c r="D17" t="s" s="40">
        <v>20</v>
      </c>
      <c r="E17" s="33"/>
      <c r="F17" s="19"/>
      <c r="G17" s="20"/>
    </row>
    <row r="18" ht="20.65" customHeight="1">
      <c r="A18" s="29"/>
      <c r="B18" t="s" s="34">
        <v>21</v>
      </c>
      <c r="C18" s="41">
        <f>C15/C16</f>
        <v>50.67567567567568</v>
      </c>
      <c r="D18" t="s" s="36">
        <v>22</v>
      </c>
      <c r="E18" s="33"/>
      <c r="F18" s="19"/>
      <c r="G18" s="20"/>
    </row>
    <row r="19" ht="20.65" customHeight="1">
      <c r="A19" s="26"/>
      <c r="B19" s="42"/>
      <c r="C19" s="43"/>
      <c r="D19" s="43"/>
      <c r="E19" s="19"/>
      <c r="F19" s="19"/>
      <c r="G19" s="20"/>
    </row>
    <row r="20" ht="20.65" customHeight="1">
      <c r="A20" s="26"/>
      <c r="B20" t="s" s="44">
        <v>23</v>
      </c>
      <c r="C20" s="41">
        <f>(C17*C16)/1000</f>
        <v>586.08</v>
      </c>
      <c r="D20" s="45"/>
      <c r="E20" t="s" s="46">
        <v>24</v>
      </c>
      <c r="F20" s="19"/>
      <c r="G20" s="20"/>
    </row>
    <row r="21" ht="20.65" customHeight="1">
      <c r="A21" s="29"/>
      <c r="B21" t="s" s="30">
        <v>25</v>
      </c>
      <c r="C21" s="31">
        <f>C20/(C15*0.1)*0.7</f>
        <v>1.82336</v>
      </c>
      <c r="D21" t="s" s="47">
        <v>26</v>
      </c>
      <c r="E21" s="48">
        <f>C$3*C21</f>
        <v>45.584</v>
      </c>
      <c r="F21" t="s" s="46">
        <v>27</v>
      </c>
      <c r="G21" s="20"/>
    </row>
    <row r="22" ht="20.35" customHeight="1">
      <c r="A22" s="29"/>
      <c r="B22" t="s" s="39">
        <v>28</v>
      </c>
      <c r="C22" s="22">
        <f>C20/(C15*0.25)*0.7</f>
        <v>0.7293440000000001</v>
      </c>
      <c r="D22" t="s" s="40">
        <v>26</v>
      </c>
      <c r="E22" s="48">
        <f>C$3*C22</f>
        <v>18.2336</v>
      </c>
      <c r="F22" t="s" s="46">
        <v>27</v>
      </c>
      <c r="G22" s="20"/>
    </row>
    <row r="23" ht="20.35" customHeight="1">
      <c r="A23" s="29"/>
      <c r="B23" t="s" s="39">
        <v>29</v>
      </c>
      <c r="C23" s="22">
        <f>C20/(C15*0.5)*0.7</f>
        <v>0.3646720000000001</v>
      </c>
      <c r="D23" t="s" s="40">
        <v>26</v>
      </c>
      <c r="E23" s="48">
        <f>C$3*C23</f>
        <v>9.116800000000001</v>
      </c>
      <c r="F23" t="s" s="46">
        <v>27</v>
      </c>
      <c r="G23" s="20"/>
    </row>
    <row r="24" ht="20.35" customHeight="1">
      <c r="A24" s="29"/>
      <c r="B24" t="s" s="39">
        <v>30</v>
      </c>
      <c r="C24" s="22">
        <f>C20/(C15*0.75)*0.7</f>
        <v>0.2431146666666667</v>
      </c>
      <c r="D24" t="s" s="40">
        <v>26</v>
      </c>
      <c r="E24" s="48">
        <f>C$3*C24</f>
        <v>6.077866666666667</v>
      </c>
      <c r="F24" t="s" s="46">
        <v>27</v>
      </c>
      <c r="G24" s="20"/>
    </row>
    <row r="25" ht="20.65" customHeight="1">
      <c r="A25" s="29"/>
      <c r="B25" t="s" s="34">
        <v>31</v>
      </c>
      <c r="C25" s="49">
        <f>C20/(C15*1)*0.7</f>
        <v>0.182336</v>
      </c>
      <c r="D25" t="s" s="36">
        <v>26</v>
      </c>
      <c r="E25" s="48">
        <f>C$3*C25</f>
        <v>4.558400000000001</v>
      </c>
      <c r="F25" t="s" s="46">
        <v>27</v>
      </c>
      <c r="G25" s="20"/>
    </row>
    <row r="26" ht="21" customHeight="1">
      <c r="A26" s="50"/>
      <c r="B26" s="51"/>
      <c r="C26" s="38"/>
      <c r="D26" s="38"/>
      <c r="E26" s="45"/>
      <c r="F26" s="45"/>
      <c r="G26" s="52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